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er" sheetId="1" state="visible" r:id="rId1"/>
    <sheet xmlns:r="http://schemas.openxmlformats.org/officeDocument/2006/relationships" name="How it works" sheetId="2" state="visible" r:id="rId2"/>
  </sheets>
  <definedNames>
    <definedName name="_xlnm.Print_Area" localSheetId="0">'Checker'!$A$1:$H$39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;[Red]-&quot;$&quot;#,##0.00"/>
  </numFmts>
  <fonts count="14">
    <font>
      <name val="Calibri"/>
      <family val="2"/>
      <color theme="1"/>
      <sz val="11"/>
      <scheme val="minor"/>
    </font>
    <font>
      <name val="Arial"/>
      <b val="1"/>
      <color rgb="001F6F78"/>
      <sz val="16"/>
    </font>
    <font>
      <name val="Arial"/>
      <i val="1"/>
      <color rgb="006B7280"/>
      <sz val="9"/>
    </font>
    <font>
      <name val="Arial"/>
      <color rgb="001F2933"/>
      <sz val="9"/>
    </font>
    <font>
      <name val="Arial"/>
      <b val="1"/>
      <color rgb="001F6F78"/>
      <sz val="11"/>
    </font>
    <font>
      <name val="Arial"/>
      <color rgb="001F2933"/>
      <sz val="10"/>
    </font>
    <font>
      <name val="Arial"/>
      <i val="1"/>
      <color rgb="006B7280"/>
      <sz val="8"/>
    </font>
    <font>
      <name val="Arial"/>
      <b val="1"/>
      <color rgb="00FFFFFF"/>
      <sz val="9"/>
    </font>
    <font>
      <name val="Arial"/>
      <color rgb="006B7280"/>
      <sz val="7"/>
    </font>
    <font>
      <name val="Arial"/>
      <color rgb="006B7280"/>
      <sz val="9"/>
    </font>
    <font>
      <name val="Arial"/>
      <b val="1"/>
      <color rgb="001F2933"/>
      <sz val="10"/>
    </font>
    <font>
      <name val="Arial"/>
      <color rgb="006B7280"/>
      <sz val="8"/>
    </font>
    <font>
      <name val="Arial"/>
      <color rgb="001F6F78"/>
      <sz val="8"/>
      <u val="single"/>
    </font>
    <font>
      <name val="Arial"/>
      <color rgb="001F6F78"/>
      <sz val="9"/>
      <u val="single"/>
    </font>
  </fonts>
  <fills count="6">
    <fill>
      <patternFill/>
    </fill>
    <fill>
      <patternFill patternType="gray125"/>
    </fill>
    <fill>
      <patternFill patternType="solid">
        <fgColor rgb="00E4F1F2"/>
        <bgColor rgb="00E4F1F2"/>
      </patternFill>
    </fill>
    <fill>
      <patternFill patternType="solid">
        <fgColor rgb="004B5563"/>
        <bgColor rgb="004B5563"/>
      </patternFill>
    </fill>
    <fill>
      <patternFill patternType="solid">
        <fgColor rgb="001F6F78"/>
        <bgColor rgb="001F6F78"/>
      </patternFill>
    </fill>
    <fill>
      <patternFill patternType="solid">
        <fgColor rgb="00FFFFFF"/>
        <bgColor rgb="00FFFFFF"/>
      </patternFill>
    </fill>
  </fills>
  <borders count="6">
    <border>
      <left/>
      <right/>
      <top/>
      <bottom/>
      <diagonal/>
    </border>
    <border>
      <left style="thin">
        <color rgb="00D7DCE0"/>
      </left>
      <right style="thin">
        <color rgb="00D7DCE0"/>
      </right>
      <top style="thin">
        <color rgb="00D7DCE0"/>
      </top>
      <bottom style="thin">
        <color rgb="00D7DCE0"/>
      </bottom>
    </border>
    <border>
      <left/>
      <right/>
      <top style="thin">
        <color rgb="00D7DCE0"/>
      </top>
      <bottom/>
      <diagonal/>
    </border>
    <border>
      <left/>
      <right style="thin">
        <color rgb="00D7DCE0"/>
      </right>
      <top style="thin">
        <color rgb="00D7DCE0"/>
      </top>
      <bottom/>
      <diagonal/>
    </border>
    <border>
      <left/>
      <right/>
      <top style="thin">
        <color rgb="00D7DCE0"/>
      </top>
      <bottom style="thin">
        <color rgb="00D7DCE0"/>
      </bottom>
      <diagonal/>
    </border>
    <border>
      <left/>
      <right style="thin">
        <color rgb="00D7DCE0"/>
      </right>
      <top style="thin">
        <color rgb="00D7DCE0"/>
      </top>
      <bottom style="thin">
        <color rgb="00D7DCE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1" fontId="5" fillId="2" borderId="1" pivotButton="0" quotePrefix="0" xfId="0"/>
    <xf numFmtId="0" fontId="6" fillId="0" borderId="0" pivotButton="0" quotePrefix="0" xfId="0"/>
    <xf numFmtId="49" fontId="5" fillId="2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applyAlignment="1" pivotButton="0" quotePrefix="0" xfId="0">
      <alignment horizontal="center" vertical="center" wrapText="1"/>
    </xf>
    <xf numFmtId="0" fontId="5" fillId="5" borderId="1" pivotButton="0" quotePrefix="0" xfId="0"/>
    <xf numFmtId="164" fontId="5" fillId="5" borderId="1" pivotButton="0" quotePrefix="0" xfId="0"/>
    <xf numFmtId="165" fontId="5" fillId="2" borderId="1" pivotButton="0" quotePrefix="0" xfId="0"/>
    <xf numFmtId="165" fontId="5" fillId="5" borderId="1" pivotButton="0" quotePrefix="0" xfId="0"/>
    <xf numFmtId="0" fontId="5" fillId="5" borderId="1" applyAlignment="1" pivotButton="0" quotePrefix="0" xfId="0">
      <alignment horizontal="center"/>
    </xf>
    <xf numFmtId="0" fontId="10" fillId="0" borderId="0" applyAlignment="1" pivotButton="0" quotePrefix="0" xfId="0">
      <alignment vertical="center"/>
    </xf>
    <xf numFmtId="0" fontId="10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5" borderId="1" applyAlignment="1" pivotButton="0" quotePrefix="0" xfId="0">
      <alignment horizontal="left" vertical="center" wrapText="1"/>
    </xf>
    <xf numFmtId="164" fontId="8" fillId="0" borderId="0" pivotButton="0" quotePrefix="0" xfId="0"/>
    <xf numFmtId="164" fontId="5" fillId="5" borderId="1" applyAlignment="1" pivotButton="0" quotePrefix="0" xfId="0">
      <alignment horizontal="left" vertical="center" wrapText="1"/>
    </xf>
    <xf numFmtId="164" fontId="5" fillId="2" borderId="1" pivotButton="0" quotePrefix="0" xfId="0"/>
    <xf numFmtId="164" fontId="10" fillId="5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0" fontId="13" fillId="0" borderId="0" pivotButton="0" quotePrefix="0" xfId="0"/>
    <xf numFmtId="0" fontId="10" fillId="2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anada.ca/en/revenue-agency/services/tax/businesses/topics/gst-hst-businesses/when-register-charge.htm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canada.ca/en/revenue-agency/services/tax/businesses/topics/gst-hst-businesses/when-register-charge.html" TargetMode="External" Id="rId1"/></Relationships>
</file>

<file path=xl/worksheets/sheet1.xml><?xml version="1.0" encoding="utf-8"?>
<worksheet xmlns="http://schemas.openxmlformats.org/spreadsheetml/2006/main">
  <sheetPr>
    <tabColor rgb="001F6F78"/>
    <outlinePr summaryBelow="1" summaryRight="1"/>
    <pageSetUpPr fitToPage="1"/>
  </sheetPr>
  <dimension ref="A1:L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3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4" customWidth="1" min="9" max="9"/>
    <col hidden="1" outlineLevel="1" width="7" customWidth="1" min="10" max="12"/>
  </cols>
  <sheetData>
    <row r="1" ht="26" customHeight="1">
      <c r="A1" s="1" t="inlineStr">
        <is>
          <t>GST/HST $30,000 small-supplier checker</t>
        </is>
      </c>
    </row>
    <row r="2">
      <c r="A2" s="2" t="inlineStr">
        <is>
          <t>For organizing records only. Not tax, legal or accounting advice. Check with CRA or a qualified accountant.</t>
        </is>
      </c>
    </row>
    <row r="3">
      <c r="A3" s="3" t="inlineStr">
        <is>
          <t>For most sole proprietors and businesses (not charities, public institutions or non-residents). Teal cells are yours; grey columns calculate.</t>
        </is>
      </c>
    </row>
    <row r="5">
      <c r="A5" s="4" t="inlineStr">
        <is>
          <t>1. About you</t>
        </is>
      </c>
    </row>
    <row r="6">
      <c r="A6" s="5" t="inlineStr">
        <is>
          <t>Year of your first quarter with taxable sales (e.g. 2025)</t>
        </is>
      </c>
      <c r="E6" s="6" t="n">
        <v>2025</v>
      </c>
      <c r="F6" s="7" t="inlineStr">
        <is>
          <t>Start with the quarter your taxable sales began, or any quarter up to 3 years back.</t>
        </is>
      </c>
    </row>
    <row r="7">
      <c r="A7" s="5" t="inlineStr">
        <is>
          <t>That quarter: 1 = Jan-Mar, 2 = Apr-Jun, 3 = Jul-Sep, 4 = Oct-Dec</t>
        </is>
      </c>
      <c r="E7" s="6" t="n">
        <v>2</v>
      </c>
    </row>
    <row r="8">
      <c r="A8" s="5" t="inlineStr">
        <is>
          <t>Do you drive for a ride-share app or a taxi? (Yes / No)</t>
        </is>
      </c>
      <c r="E8" s="8" t="inlineStr">
        <is>
          <t>No</t>
        </is>
      </c>
    </row>
    <row r="10">
      <c r="A10" s="4" t="inlineStr">
        <is>
          <t>2. Taxable sales by calendar quarter (revenue before expenses, not counting GST/HST you charged)</t>
        </is>
      </c>
    </row>
    <row r="11" ht="32" customHeight="1">
      <c r="A11" s="9" t="inlineStr">
        <is>
          <t>#</t>
        </is>
      </c>
      <c r="B11" s="9" t="inlineStr">
        <is>
          <t>Calendar quarter</t>
        </is>
      </c>
      <c r="C11" s="9" t="inlineStr">
        <is>
          <t>Quarter ends</t>
        </is>
      </c>
      <c r="D11" s="10" t="inlineStr">
        <is>
          <t>Taxable sales this quarter</t>
        </is>
      </c>
      <c r="E11" s="9" t="inlineStr">
        <is>
          <t>Total: this + 3 previous quarters</t>
        </is>
      </c>
      <c r="F11" s="9" t="inlineStr">
        <is>
          <t>Over $30,000 this quarter?</t>
        </is>
      </c>
      <c r="G11" s="9" t="inlineStr">
        <is>
          <t>Over $30,000 in last 4 quarters?</t>
        </is>
      </c>
      <c r="H11" s="9" t="inlineStr">
        <is>
          <t>Result</t>
        </is>
      </c>
      <c r="J11" s="11" t="inlineStr">
        <is>
          <t>year</t>
        </is>
      </c>
      <c r="K11" s="11" t="inlineStr">
        <is>
          <t>qtr</t>
        </is>
      </c>
      <c r="L11" s="11" t="inlineStr">
        <is>
          <t>hit #</t>
        </is>
      </c>
    </row>
    <row r="12">
      <c r="A12" s="12" t="n">
        <v>1</v>
      </c>
      <c r="B12" s="13">
        <f>IF(J12="","",J12&amp;" Q"&amp;K12&amp;" ("&amp;CHOOSE(K12,"Jan-Mar","Apr-Jun","Jul-Sep","Oct-Dec")&amp;")")</f>
        <v/>
      </c>
      <c r="C12" s="14">
        <f>IF(J12="","",DATE(J12,3*K12+1,0))</f>
        <v/>
      </c>
      <c r="D12" s="15" t="n">
        <v>2000</v>
      </c>
      <c r="E12" s="16">
        <f>IF(D12="","",SUM(D12:D12))</f>
        <v/>
      </c>
      <c r="F12" s="17">
        <f>IF(D12="","",IF(N(D12)&gt;30000,"Yes","No"))</f>
        <v/>
      </c>
      <c r="G12" s="17">
        <f>IF(D12="","",IF(N(E12)&gt;30000,"Yes","No"))</f>
        <v/>
      </c>
      <c r="H12" s="13">
        <f>IF(D12="","",IF(F12="Yes","Over: single quarter",IF(G12="Yes","Over: 4-quarter total","Under $30,000")))</f>
        <v/>
      </c>
      <c r="J12" s="11">
        <f>IF(OR($E$6="",$E$7=""),"",$E$6+INT(($E$7-1+0)/4))</f>
        <v/>
      </c>
      <c r="K12" s="11">
        <f>IF(J12="","",MOD($E$7-1+0,4)+1)</f>
        <v/>
      </c>
      <c r="L12" s="11">
        <f>IF(OR(F12="Yes",G12="Yes"),A12,"")</f>
        <v/>
      </c>
    </row>
    <row r="13">
      <c r="A13" s="12" t="n">
        <v>2</v>
      </c>
      <c r="B13" s="13">
        <f>IF(J13="","",J13&amp;" Q"&amp;K13&amp;" ("&amp;CHOOSE(K13,"Jan-Mar","Apr-Jun","Jul-Sep","Oct-Dec")&amp;")")</f>
        <v/>
      </c>
      <c r="C13" s="14">
        <f>IF(J13="","",DATE(J13,3*K13+1,0))</f>
        <v/>
      </c>
      <c r="D13" s="15" t="n">
        <v>10000</v>
      </c>
      <c r="E13" s="16">
        <f>IF(D13="","",SUM(D12:D13))</f>
        <v/>
      </c>
      <c r="F13" s="17">
        <f>IF(D13="","",IF(N(D13)&gt;30000,"Yes","No"))</f>
        <v/>
      </c>
      <c r="G13" s="17">
        <f>IF(D13="","",IF(N(E13)&gt;30000,"Yes","No"))</f>
        <v/>
      </c>
      <c r="H13" s="13">
        <f>IF(D13="","",IF(F13="Yes","Over: single quarter",IF(G13="Yes","Over: 4-quarter total","Under $30,000")))</f>
        <v/>
      </c>
      <c r="J13" s="11">
        <f>IF(OR($E$6="",$E$7=""),"",$E$6+INT(($E$7-1+1)/4))</f>
        <v/>
      </c>
      <c r="K13" s="11">
        <f>IF(J13="","",MOD($E$7-1+1,4)+1)</f>
        <v/>
      </c>
      <c r="L13" s="11">
        <f>IF(OR(F13="Yes",G13="Yes"),A13,"")</f>
        <v/>
      </c>
    </row>
    <row r="14">
      <c r="A14" s="12" t="n">
        <v>3</v>
      </c>
      <c r="B14" s="13">
        <f>IF(J14="","",J14&amp;" Q"&amp;K14&amp;" ("&amp;CHOOSE(K14,"Jan-Mar","Apr-Jun","Jul-Sep","Oct-Dec")&amp;")")</f>
        <v/>
      </c>
      <c r="C14" s="14">
        <f>IF(J14="","",DATE(J14,3*K14+1,0))</f>
        <v/>
      </c>
      <c r="D14" s="15" t="n">
        <v>12000</v>
      </c>
      <c r="E14" s="16">
        <f>IF(D14="","",SUM(D12:D14))</f>
        <v/>
      </c>
      <c r="F14" s="17">
        <f>IF(D14="","",IF(N(D14)&gt;30000,"Yes","No"))</f>
        <v/>
      </c>
      <c r="G14" s="17">
        <f>IF(D14="","",IF(N(E14)&gt;30000,"Yes","No"))</f>
        <v/>
      </c>
      <c r="H14" s="13">
        <f>IF(D14="","",IF(F14="Yes","Over: single quarter",IF(G14="Yes","Over: 4-quarter total","Under $30,000")))</f>
        <v/>
      </c>
      <c r="J14" s="11">
        <f>IF(OR($E$6="",$E$7=""),"",$E$6+INT(($E$7-1+2)/4))</f>
        <v/>
      </c>
      <c r="K14" s="11">
        <f>IF(J14="","",MOD($E$7-1+2,4)+1)</f>
        <v/>
      </c>
      <c r="L14" s="11">
        <f>IF(OR(F14="Yes",G14="Yes"),A14,"")</f>
        <v/>
      </c>
    </row>
    <row r="15">
      <c r="A15" s="12" t="n">
        <v>4</v>
      </c>
      <c r="B15" s="13">
        <f>IF(J15="","",J15&amp;" Q"&amp;K15&amp;" ("&amp;CHOOSE(K15,"Jan-Mar","Apr-Jun","Jul-Sep","Oct-Dec")&amp;")")</f>
        <v/>
      </c>
      <c r="C15" s="14">
        <f>IF(J15="","",DATE(J15,3*K15+1,0))</f>
        <v/>
      </c>
      <c r="D15" s="15" t="n">
        <v>8000</v>
      </c>
      <c r="E15" s="16">
        <f>IF(D15="","",SUM(D12:D15))</f>
        <v/>
      </c>
      <c r="F15" s="17">
        <f>IF(D15="","",IF(N(D15)&gt;30000,"Yes","No"))</f>
        <v/>
      </c>
      <c r="G15" s="17">
        <f>IF(D15="","",IF(N(E15)&gt;30000,"Yes","No"))</f>
        <v/>
      </c>
      <c r="H15" s="13">
        <f>IF(D15="","",IF(F15="Yes","Over: single quarter",IF(G15="Yes","Over: 4-quarter total","Under $30,000")))</f>
        <v/>
      </c>
      <c r="J15" s="11">
        <f>IF(OR($E$6="",$E$7=""),"",$E$6+INT(($E$7-1+3)/4))</f>
        <v/>
      </c>
      <c r="K15" s="11">
        <f>IF(J15="","",MOD($E$7-1+3,4)+1)</f>
        <v/>
      </c>
      <c r="L15" s="11">
        <f>IF(OR(F15="Yes",G15="Yes"),A15,"")</f>
        <v/>
      </c>
    </row>
    <row r="16">
      <c r="A16" s="12" t="n">
        <v>5</v>
      </c>
      <c r="B16" s="13">
        <f>IF(J16="","",J16&amp;" Q"&amp;K16&amp;" ("&amp;CHOOSE(K16,"Jan-Mar","Apr-Jun","Jul-Sep","Oct-Dec")&amp;")")</f>
        <v/>
      </c>
      <c r="C16" s="14">
        <f>IF(J16="","",DATE(J16,3*K16+1,0))</f>
        <v/>
      </c>
      <c r="D16" s="15" t="n">
        <v>4500</v>
      </c>
      <c r="E16" s="16">
        <f>IF(D16="","",SUM(D13:D16))</f>
        <v/>
      </c>
      <c r="F16" s="17">
        <f>IF(D16="","",IF(N(D16)&gt;30000,"Yes","No"))</f>
        <v/>
      </c>
      <c r="G16" s="17">
        <f>IF(D16="","",IF(N(E16)&gt;30000,"Yes","No"))</f>
        <v/>
      </c>
      <c r="H16" s="13">
        <f>IF(D16="","",IF(F16="Yes","Over: single quarter",IF(G16="Yes","Over: 4-quarter total","Under $30,000")))</f>
        <v/>
      </c>
      <c r="J16" s="11">
        <f>IF(OR($E$6="",$E$7=""),"",$E$6+INT(($E$7-1+4)/4))</f>
        <v/>
      </c>
      <c r="K16" s="11">
        <f>IF(J16="","",MOD($E$7-1+4,4)+1)</f>
        <v/>
      </c>
      <c r="L16" s="11">
        <f>IF(OR(F16="Yes",G16="Yes"),A16,"")</f>
        <v/>
      </c>
    </row>
    <row r="17">
      <c r="A17" s="12" t="n">
        <v>6</v>
      </c>
      <c r="B17" s="13">
        <f>IF(J17="","",J17&amp;" Q"&amp;K17&amp;" ("&amp;CHOOSE(K17,"Jan-Mar","Apr-Jun","Jul-Sep","Oct-Dec")&amp;")")</f>
        <v/>
      </c>
      <c r="C17" s="14">
        <f>IF(J17="","",DATE(J17,3*K17+1,0))</f>
        <v/>
      </c>
      <c r="D17" s="15" t="n"/>
      <c r="E17" s="16">
        <f>IF(D17="","",SUM(D14:D17))</f>
        <v/>
      </c>
      <c r="F17" s="17">
        <f>IF(D17="","",IF(N(D17)&gt;30000,"Yes","No"))</f>
        <v/>
      </c>
      <c r="G17" s="17">
        <f>IF(D17="","",IF(N(E17)&gt;30000,"Yes","No"))</f>
        <v/>
      </c>
      <c r="H17" s="13">
        <f>IF(D17="","",IF(F17="Yes","Over: single quarter",IF(G17="Yes","Over: 4-quarter total","Under $30,000")))</f>
        <v/>
      </c>
      <c r="J17" s="11">
        <f>IF(OR($E$6="",$E$7=""),"",$E$6+INT(($E$7-1+5)/4))</f>
        <v/>
      </c>
      <c r="K17" s="11">
        <f>IF(J17="","",MOD($E$7-1+5,4)+1)</f>
        <v/>
      </c>
      <c r="L17" s="11">
        <f>IF(OR(F17="Yes",G17="Yes"),A17,"")</f>
        <v/>
      </c>
    </row>
    <row r="18">
      <c r="A18" s="12" t="n">
        <v>7</v>
      </c>
      <c r="B18" s="13">
        <f>IF(J18="","",J18&amp;" Q"&amp;K18&amp;" ("&amp;CHOOSE(K18,"Jan-Mar","Apr-Jun","Jul-Sep","Oct-Dec")&amp;")")</f>
        <v/>
      </c>
      <c r="C18" s="14">
        <f>IF(J18="","",DATE(J18,3*K18+1,0))</f>
        <v/>
      </c>
      <c r="D18" s="15" t="n"/>
      <c r="E18" s="16">
        <f>IF(D18="","",SUM(D15:D18))</f>
        <v/>
      </c>
      <c r="F18" s="17">
        <f>IF(D18="","",IF(N(D18)&gt;30000,"Yes","No"))</f>
        <v/>
      </c>
      <c r="G18" s="17">
        <f>IF(D18="","",IF(N(E18)&gt;30000,"Yes","No"))</f>
        <v/>
      </c>
      <c r="H18" s="13">
        <f>IF(D18="","",IF(F18="Yes","Over: single quarter",IF(G18="Yes","Over: 4-quarter total","Under $30,000")))</f>
        <v/>
      </c>
      <c r="J18" s="11">
        <f>IF(OR($E$6="",$E$7=""),"",$E$6+INT(($E$7-1+6)/4))</f>
        <v/>
      </c>
      <c r="K18" s="11">
        <f>IF(J18="","",MOD($E$7-1+6,4)+1)</f>
        <v/>
      </c>
      <c r="L18" s="11">
        <f>IF(OR(F18="Yes",G18="Yes"),A18,"")</f>
        <v/>
      </c>
    </row>
    <row r="19">
      <c r="A19" s="12" t="n">
        <v>8</v>
      </c>
      <c r="B19" s="13">
        <f>IF(J19="","",J19&amp;" Q"&amp;K19&amp;" ("&amp;CHOOSE(K19,"Jan-Mar","Apr-Jun","Jul-Sep","Oct-Dec")&amp;")")</f>
        <v/>
      </c>
      <c r="C19" s="14">
        <f>IF(J19="","",DATE(J19,3*K19+1,0))</f>
        <v/>
      </c>
      <c r="D19" s="15" t="n"/>
      <c r="E19" s="16">
        <f>IF(D19="","",SUM(D16:D19))</f>
        <v/>
      </c>
      <c r="F19" s="17">
        <f>IF(D19="","",IF(N(D19)&gt;30000,"Yes","No"))</f>
        <v/>
      </c>
      <c r="G19" s="17">
        <f>IF(D19="","",IF(N(E19)&gt;30000,"Yes","No"))</f>
        <v/>
      </c>
      <c r="H19" s="13">
        <f>IF(D19="","",IF(F19="Yes","Over: single quarter",IF(G19="Yes","Over: 4-quarter total","Under $30,000")))</f>
        <v/>
      </c>
      <c r="J19" s="11">
        <f>IF(OR($E$6="",$E$7=""),"",$E$6+INT(($E$7-1+7)/4))</f>
        <v/>
      </c>
      <c r="K19" s="11">
        <f>IF(J19="","",MOD($E$7-1+7,4)+1)</f>
        <v/>
      </c>
      <c r="L19" s="11">
        <f>IF(OR(F19="Yes",G19="Yes"),A19,"")</f>
        <v/>
      </c>
    </row>
    <row r="20">
      <c r="A20" s="12" t="n">
        <v>9</v>
      </c>
      <c r="B20" s="13">
        <f>IF(J20="","",J20&amp;" Q"&amp;K20&amp;" ("&amp;CHOOSE(K20,"Jan-Mar","Apr-Jun","Jul-Sep","Oct-Dec")&amp;")")</f>
        <v/>
      </c>
      <c r="C20" s="14">
        <f>IF(J20="","",DATE(J20,3*K20+1,0))</f>
        <v/>
      </c>
      <c r="D20" s="15" t="n"/>
      <c r="E20" s="16">
        <f>IF(D20="","",SUM(D17:D20))</f>
        <v/>
      </c>
      <c r="F20" s="17">
        <f>IF(D20="","",IF(N(D20)&gt;30000,"Yes","No"))</f>
        <v/>
      </c>
      <c r="G20" s="17">
        <f>IF(D20="","",IF(N(E20)&gt;30000,"Yes","No"))</f>
        <v/>
      </c>
      <c r="H20" s="13">
        <f>IF(D20="","",IF(F20="Yes","Over: single quarter",IF(G20="Yes","Over: 4-quarter total","Under $30,000")))</f>
        <v/>
      </c>
      <c r="J20" s="11">
        <f>IF(OR($E$6="",$E$7=""),"",$E$6+INT(($E$7-1+8)/4))</f>
        <v/>
      </c>
      <c r="K20" s="11">
        <f>IF(J20="","",MOD($E$7-1+8,4)+1)</f>
        <v/>
      </c>
      <c r="L20" s="11">
        <f>IF(OR(F20="Yes",G20="Yes"),A20,"")</f>
        <v/>
      </c>
    </row>
    <row r="21">
      <c r="A21" s="12" t="n">
        <v>10</v>
      </c>
      <c r="B21" s="13">
        <f>IF(J21="","",J21&amp;" Q"&amp;K21&amp;" ("&amp;CHOOSE(K21,"Jan-Mar","Apr-Jun","Jul-Sep","Oct-Dec")&amp;")")</f>
        <v/>
      </c>
      <c r="C21" s="14">
        <f>IF(J21="","",DATE(J21,3*K21+1,0))</f>
        <v/>
      </c>
      <c r="D21" s="15" t="n"/>
      <c r="E21" s="16">
        <f>IF(D21="","",SUM(D18:D21))</f>
        <v/>
      </c>
      <c r="F21" s="17">
        <f>IF(D21="","",IF(N(D21)&gt;30000,"Yes","No"))</f>
        <v/>
      </c>
      <c r="G21" s="17">
        <f>IF(D21="","",IF(N(E21)&gt;30000,"Yes","No"))</f>
        <v/>
      </c>
      <c r="H21" s="13">
        <f>IF(D21="","",IF(F21="Yes","Over: single quarter",IF(G21="Yes","Over: 4-quarter total","Under $30,000")))</f>
        <v/>
      </c>
      <c r="J21" s="11">
        <f>IF(OR($E$6="",$E$7=""),"",$E$6+INT(($E$7-1+9)/4))</f>
        <v/>
      </c>
      <c r="K21" s="11">
        <f>IF(J21="","",MOD($E$7-1+9,4)+1)</f>
        <v/>
      </c>
      <c r="L21" s="11">
        <f>IF(OR(F21="Yes",G21="Yes"),A21,"")</f>
        <v/>
      </c>
    </row>
    <row r="22">
      <c r="A22" s="12" t="n">
        <v>11</v>
      </c>
      <c r="B22" s="13">
        <f>IF(J22="","",J22&amp;" Q"&amp;K22&amp;" ("&amp;CHOOSE(K22,"Jan-Mar","Apr-Jun","Jul-Sep","Oct-Dec")&amp;")")</f>
        <v/>
      </c>
      <c r="C22" s="14">
        <f>IF(J22="","",DATE(J22,3*K22+1,0))</f>
        <v/>
      </c>
      <c r="D22" s="15" t="n"/>
      <c r="E22" s="16">
        <f>IF(D22="","",SUM(D19:D22))</f>
        <v/>
      </c>
      <c r="F22" s="17">
        <f>IF(D22="","",IF(N(D22)&gt;30000,"Yes","No"))</f>
        <v/>
      </c>
      <c r="G22" s="17">
        <f>IF(D22="","",IF(N(E22)&gt;30000,"Yes","No"))</f>
        <v/>
      </c>
      <c r="H22" s="13">
        <f>IF(D22="","",IF(F22="Yes","Over: single quarter",IF(G22="Yes","Over: 4-quarter total","Under $30,000")))</f>
        <v/>
      </c>
      <c r="J22" s="11">
        <f>IF(OR($E$6="",$E$7=""),"",$E$6+INT(($E$7-1+10)/4))</f>
        <v/>
      </c>
      <c r="K22" s="11">
        <f>IF(J22="","",MOD($E$7-1+10,4)+1)</f>
        <v/>
      </c>
      <c r="L22" s="11">
        <f>IF(OR(F22="Yes",G22="Yes"),A22,"")</f>
        <v/>
      </c>
    </row>
    <row r="23">
      <c r="A23" s="12" t="n">
        <v>12</v>
      </c>
      <c r="B23" s="13">
        <f>IF(J23="","",J23&amp;" Q"&amp;K23&amp;" ("&amp;CHOOSE(K23,"Jan-Mar","Apr-Jun","Jul-Sep","Oct-Dec")&amp;")")</f>
        <v/>
      </c>
      <c r="C23" s="14">
        <f>IF(J23="","",DATE(J23,3*K23+1,0))</f>
        <v/>
      </c>
      <c r="D23" s="15" t="n"/>
      <c r="E23" s="16">
        <f>IF(D23="","",SUM(D20:D23))</f>
        <v/>
      </c>
      <c r="F23" s="17">
        <f>IF(D23="","",IF(N(D23)&gt;30000,"Yes","No"))</f>
        <v/>
      </c>
      <c r="G23" s="17">
        <f>IF(D23="","",IF(N(E23)&gt;30000,"Yes","No"))</f>
        <v/>
      </c>
      <c r="H23" s="13">
        <f>IF(D23="","",IF(F23="Yes","Over: single quarter",IF(G23="Yes","Over: 4-quarter total","Under $30,000")))</f>
        <v/>
      </c>
      <c r="J23" s="11">
        <f>IF(OR($E$6="",$E$7=""),"",$E$6+INT(($E$7-1+11)/4))</f>
        <v/>
      </c>
      <c r="K23" s="11">
        <f>IF(J23="","",MOD($E$7-1+11,4)+1)</f>
        <v/>
      </c>
      <c r="L23" s="11">
        <f>IF(OR(F23="Yes",G23="Yes"),A23,"")</f>
        <v/>
      </c>
    </row>
    <row r="25">
      <c r="A25" s="4" t="inlineStr">
        <is>
          <t>3. Result</t>
        </is>
      </c>
      <c r="J25" s="11">
        <f>IF(OR($E$6="",$E$7=""),0,MIN($L$12:$L$23))</f>
        <v/>
      </c>
    </row>
    <row r="26" ht="30" customHeight="1">
      <c r="A26" s="18" t="inlineStr">
        <is>
          <t>Status</t>
        </is>
      </c>
      <c r="E26" s="19">
        <f>IF(E8="Yes","Register: ride-share and taxi drivers must register for GST/HST even as small suppliers (from the day you start driving).",IF(COUNT($D$12:$D$23)=0,"Enter your sales by quarter above.",IF(OR(E6="",E7=""),"Enter the year and quarter you started (rows 6-7).",IF(J26=0,"Small supplier so far: not over $30,000 in any quarter or any 4 quarters in a row. Registering is optional.",IF(J26=2,"Not a small supplier: you went over $30,000 in a single quarter. You must register.","Not a small supplier: you went over $30,000 over four quarters. You must register.")))))</f>
        <v/>
      </c>
      <c r="F26" s="20" t="n"/>
      <c r="G26" s="20" t="n"/>
      <c r="H26" s="21" t="n"/>
      <c r="J26" s="11">
        <f>IF(J25=0,0,IF(INDEX($F$12:$F$23,J25)="Yes",2,1))</f>
        <v/>
      </c>
    </row>
    <row r="27">
      <c r="A27" s="5" t="inlineStr">
        <is>
          <t>Quarter in which you went over $30,000</t>
        </is>
      </c>
      <c r="E27" s="22">
        <f>IF(J26=0,"-",INDEX($B$12:$B$23,J25))</f>
        <v/>
      </c>
      <c r="F27" s="20" t="n"/>
      <c r="G27" s="20" t="n"/>
      <c r="H27" s="21" t="n"/>
      <c r="J27" s="23">
        <f>IF(J25=0,"",INDEX($C$12:$C$23,J25))</f>
        <v/>
      </c>
    </row>
    <row r="28" ht="28" customHeight="1">
      <c r="A28" s="5" t="inlineStr">
        <is>
          <t>Which test</t>
        </is>
      </c>
      <c r="E28" s="22">
        <f>IF(J26=0,"-",IF(J26=2,"Single quarter: this quarter alone is over $30,000.","Four quarters: this quarter plus up to 3 before it total over $30,000 (no single quarter is)."))</f>
        <v/>
      </c>
      <c r="F28" s="20" t="n"/>
      <c r="G28" s="20" t="n"/>
      <c r="H28" s="21" t="n"/>
    </row>
    <row r="29">
      <c r="A29" s="5" t="inlineStr">
        <is>
          <t>You stop being a small supplier</t>
        </is>
      </c>
      <c r="E29" s="24">
        <f>IF(J26=0,"-",IF(J26=2,"On the sale that took this quarter over $30,000",DATE(YEAR(J27),MONTH(J27)+2,0)))</f>
        <v/>
      </c>
      <c r="F29" s="20" t="n"/>
      <c r="G29" s="20" t="n"/>
      <c r="H29" s="21" t="n"/>
    </row>
    <row r="30" ht="28" customHeight="1">
      <c r="A30" s="5" t="inlineStr">
        <is>
          <t>Effective date of registration: no later than</t>
        </is>
      </c>
      <c r="E30" s="22">
        <f>IF(J26=0,"-",IF(J26=2,"The day of that sale. Charge GST/HST on it and on later taxable sales.","The day of your first sale after the date above. Charge GST/HST from then on."))</f>
        <v/>
      </c>
      <c r="F30" s="20" t="n"/>
      <c r="G30" s="20" t="n"/>
      <c r="H30" s="21" t="n"/>
    </row>
    <row r="31">
      <c r="A31" s="5" t="inlineStr">
        <is>
          <t>Date of that sale (optional, to work out the deadline)</t>
        </is>
      </c>
      <c r="E31" s="25" t="n">
        <v>46144</v>
      </c>
      <c r="F31" s="7">
        <f>IF(J26=2,"Type the date of the sale that took you over.",IF(J26=1,"Type the date of your first sale after row 29.",""))</f>
        <v/>
      </c>
    </row>
    <row r="32">
      <c r="A32" s="18" t="inlineStr">
        <is>
          <t>Register with CRA by (29 days after that date)</t>
        </is>
      </c>
      <c r="E32" s="26">
        <f>IF(OR(J26=0,E31=""),"",IF(NOT(ISNUMBER(E31)),"Type a date, e.g. 2026-05-02",IF(J26=1,IF(E31&lt;=E29,"Check: this sale should be after the date in row 29",E31+29),IF(OR(E31&gt;J27,E31&lt;DATE(YEAR(J27),MONTH(J27)-2,1)),"Check: this sale should fall in the quarter in row 27",E31+29))))</f>
        <v/>
      </c>
      <c r="F32" s="20" t="n"/>
      <c r="G32" s="20" t="n"/>
      <c r="H32" s="21" t="n"/>
    </row>
    <row r="34" ht="50" customHeight="1">
      <c r="A34" s="27" t="inlineStr">
        <is>
          <t>How it works: CRA's test for most businesses. Go over $30,000 in ONE calendar quarter and you stop being a small supplier on the sale that took you over. Go over $30,000 in four (or fewer) consecutive quarters, but not in one, and you stay a small supplier until the end of the month after that quarter. Exactly $30,000 is not over. Count all your businesses (and associates) worldwide, taxable and zero-rated sales, before expenses. Leave out exempt sales, financial services, sales of capital property and goodwill. See the How it works tab.</t>
        </is>
      </c>
    </row>
    <row r="35" ht="15" customHeight="1">
      <c r="A35" s="27" t="inlineStr">
        <is>
          <t>Source (checked 2026-10-21): CRA, When to register for and start charging the GST/HST</t>
        </is>
      </c>
    </row>
    <row r="36">
      <c r="A36" s="28" t="inlineStr">
        <is>
          <t>https://www.canada.ca/en/revenue-agency/services/tax/businesses/topics/gst-hst-businesses/when-register-charge.html</t>
        </is>
      </c>
    </row>
    <row r="37" ht="15" customHeight="1">
      <c r="A37" s="29" t="inlineStr">
        <is>
          <t>Example data: the teal cells (start quarter, sales and sale date) follow CRA's Example 4 moved to 2025-2026. Delete the teal cells and type your own.</t>
        </is>
      </c>
    </row>
    <row r="39">
      <c r="A39" s="7" t="inlineStr">
        <is>
          <t>Free from Paperpine. The full 8-tracker kit is at https://paperpine.netlify.app</t>
        </is>
      </c>
    </row>
  </sheetData>
  <mergeCells count="9">
    <mergeCell ref="E26:H26"/>
    <mergeCell ref="A35:H35"/>
    <mergeCell ref="E30:H30"/>
    <mergeCell ref="E29:H29"/>
    <mergeCell ref="A37:H37"/>
    <mergeCell ref="E32:H32"/>
    <mergeCell ref="E27:H27"/>
    <mergeCell ref="E28:H28"/>
    <mergeCell ref="A34:H34"/>
  </mergeCells>
  <conditionalFormatting sqref="F12:G23">
    <cfRule type="expression" priority="1" dxfId="0">
      <formula>F12="Yes"</formula>
    </cfRule>
  </conditionalFormatting>
  <conditionalFormatting sqref="H12:H23">
    <cfRule type="expression" priority="2" dxfId="0">
      <formula>LEFT(H12,4)="Over"</formula>
    </cfRule>
  </conditionalFormatting>
  <conditionalFormatting sqref="E26">
    <cfRule type="expression" priority="3" dxfId="0">
      <formula>OR(J26&gt;0,E8="Yes")</formula>
    </cfRule>
  </conditionalFormatting>
  <dataValidations count="5">
    <dataValidation sqref="E6" showDropDown="0" showInputMessage="0" showErrorMessage="0" allowBlank="1" errorTitle="Check the value" error="Enter a 4-digit year, e.g. 2025." type="whole" operator="between">
      <formula1>2000</formula1>
      <formula2>2100</formula2>
    </dataValidation>
    <dataValidation sqref="E7" showDropDown="0" showInputMessage="0" showErrorMessage="0" allowBlank="1" errorTitle="Check the value" error="Enter 1, 2, 3 or 4." type="whole" operator="between">
      <formula1>1</formula1>
      <formula2>4</formula2>
    </dataValidation>
    <dataValidation sqref="E8" showDropDown="0" showInputMessage="0" showErrorMessage="0" allowBlank="1" errorTitle="Not in list" error="Pick a value from the list." type="list">
      <formula1>"Yes,No"</formula1>
    </dataValidation>
    <dataValidation sqref="D12:D23" showDropDown="0" showInputMessage="0" showErrorMessage="0" allowBlank="1" errorTitle="Amount" error="Enter an amount of 0 or more (no $ sign needed)." type="decimal" operator="greaterThanOrEqual">
      <formula1>0</formula1>
    </dataValidation>
    <dataValidation sqref="E31" showDropDown="0" showInputMessage="0" showErrorMessage="0" allowBlank="1" errorTitle="Date" error="Enter a date, e.g. 2026-03-31." type="date" operator="greaterThan">
      <formula1>36526</formula1>
    </dataValidation>
  </dataValidations>
  <hyperlinks>
    <hyperlink xmlns:r="http://schemas.openxmlformats.org/officeDocument/2006/relationships" ref="A36" r:id="rId1"/>
  </hyperlinks>
  <pageMargins left="0.4" right="0.4" top="0.5" bottom="0.5" header="0.5" footer="0.5"/>
  <pageSetup orientation="portrait" paperSize="1" fitToHeight="0" fitToWidth="1"/>
  <headerFooter>
    <oddHeader/>
    <oddFooter>&amp;L&amp;7 For organizing records only. Not tax, legal or accounting advice. Check with CRA or a qualified accountant.&amp;C&amp;7 Free from Paperpine. The full 8-tracker kit is at https://paperpine.netlify.app&amp;R&amp;7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6F78"/>
    <outlinePr summaryBelow="1" summaryRight="1"/>
    <pageSetUpPr fitToPage="1"/>
  </sheetPr>
  <dimension ref="A1:H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>
      <c r="A1" s="1" t="inlineStr">
        <is>
          <t>How the $30,000 small-supplier test works</t>
        </is>
      </c>
    </row>
    <row r="2">
      <c r="A2" s="2" t="inlineStr">
        <is>
          <t>For organizing records only. Not tax, legal or accounting advice. Check with CRA or a qualified accountant.</t>
        </is>
      </c>
    </row>
    <row r="4">
      <c r="A4" s="4" t="inlineStr">
        <is>
          <t>What a small supplier is</t>
        </is>
      </c>
    </row>
    <row r="5" ht="42" customHeight="1">
      <c r="A5" s="30" t="inlineStr">
        <is>
          <t>If you make taxable sales in Canada, you have to register for GST/HST unless you are a small supplier. For most businesses, you are a small supplier while your taxable revenue is not over $30,000 in a single calendar quarter and not over $30,000 in the last four (or fewer) consecutive calendar quarters. Calendar quarters start January 1, April 1, July 1 and October 1.</t>
        </is>
      </c>
    </row>
    <row r="7">
      <c r="A7" s="4" t="inlineStr">
        <is>
          <t>Over $30,000 in a single quarter</t>
        </is>
      </c>
    </row>
    <row r="8" ht="42" customHeight="1">
      <c r="A8" s="30" t="inlineStr">
        <is>
          <t>You stop being a small supplier on the sale that took you over $30,000 in that quarter. Your effective date of registration is no later than the day of that sale, and you charge GST/HST on that sale. You have to register within 29 days of your effective date of registration.</t>
        </is>
      </c>
    </row>
    <row r="9" ht="15" customHeight="1">
      <c r="A9" s="30" t="inlineStr">
        <is>
          <t>CRA Example 2: $2,000, $10,000, then $38,000 in the third quarter: no longer a small supplier during the third quarter.</t>
        </is>
      </c>
    </row>
    <row r="11">
      <c r="A11" s="4" t="inlineStr">
        <is>
          <t>Over $30,000 over four quarters (but never in one)</t>
        </is>
      </c>
    </row>
    <row r="12" ht="42" customHeight="1">
      <c r="A12" s="30" t="inlineStr">
        <is>
          <t>You are a small supplier until the end of the month after the quarter in which you went over $30,000. Your effective date of registration is no later than the day of your first sale after that, and you charge GST/HST from then on. Register within 29 days of that date.</t>
        </is>
      </c>
    </row>
    <row r="13" ht="28" customHeight="1">
      <c r="A13" s="30" t="inlineStr">
        <is>
          <t>CRA Example 4: $2,000 + $10,000 + $12,000 + $8,000 = $32,000 by March 31, 2020. Small supplier until April 30, 2020; first sale May 2, 2020 is the latest effective date of registration. (This checker then shows May 31, 2020 as 29 days later.)</t>
        </is>
      </c>
    </row>
    <row r="15">
      <c r="A15" s="4" t="inlineStr">
        <is>
          <t>Not over $30,000</t>
        </is>
      </c>
    </row>
    <row r="16" ht="42" customHeight="1">
      <c r="A16" s="30" t="inlineStr">
        <is>
          <t>You are a small supplier and do not have to register. Exactly $30,000 is not over the threshold. You may choose to register voluntarily if you make taxable sales in Canada (for example, to claim input tax credits). CRA Example 1: $29,000 over four quarters: still a small supplier.</t>
        </is>
      </c>
    </row>
    <row r="18">
      <c r="A18" s="4" t="inlineStr">
        <is>
          <t>What counts toward the $30,000</t>
        </is>
      </c>
    </row>
    <row r="19" ht="42" customHeight="1">
      <c r="A19" s="30" t="inlineStr">
        <is>
          <t>Sole proprietors: all revenue (before expenses) from worldwide taxable supplies, including zero-rated supplies, from all your businesses and those of your associates. Do not include financial services, sales of capital property, or goodwill from selling a business. Exempt sales do not count.</t>
        </is>
      </c>
    </row>
    <row r="21">
      <c r="A21" s="4" t="inlineStr">
        <is>
          <t>Ride-share and taxi drivers</t>
        </is>
      </c>
    </row>
    <row r="22" ht="28" customHeight="1">
      <c r="A22" s="30" t="inlineStr">
        <is>
          <t>Self-employed taxi and commercial ride-sharing drivers must register for GST/HST even if they are small suppliers, from the day they start supplying those services. Set row 8 on the Checker to Yes.</t>
        </is>
      </c>
    </row>
    <row r="24">
      <c r="A24" s="4" t="inlineStr">
        <is>
          <t>What this free checker does not cover</t>
        </is>
      </c>
    </row>
    <row r="25" ht="56" customHeight="1">
      <c r="A25" s="30" t="inlineStr">
        <is>
          <t>Charities, public institutions and other public service bodies ($50,000 / $250,000 tests), non-residents, digital-economy and platform rules, Quebec QST (administered by Revenu Quebec), and the exact day inside a quarter when you went over. It works with quarterly totals only, so if you go over in one quarter right after passing the four-quarter test, the earlier date applies: check the CRA page.</t>
        </is>
      </c>
    </row>
    <row r="27">
      <c r="A27" s="4" t="inlineStr">
        <is>
          <t>Official source (checked 2026-10-21)</t>
        </is>
      </c>
    </row>
    <row r="28">
      <c r="A28" s="31" t="inlineStr">
        <is>
          <t>CRA: When to register for and start charging the GST/HST (small supplier rules and Examples 1-4)</t>
        </is>
      </c>
    </row>
    <row r="29">
      <c r="A29" s="32" t="inlineStr">
        <is>
          <t>https://www.canada.ca/en/revenue-agency/services/tax/businesses/topics/gst-hst-businesses/when-register-charge.html</t>
        </is>
      </c>
    </row>
    <row r="31" ht="28" customHeight="1">
      <c r="A31" s="33" t="inlineStr">
        <is>
          <t>Important: For organizing records only. Not tax, legal or accounting advice. Check with CRA or a qualified accountant. This checker is a planning aid based on the CRA page above and does not decide your registration status.</t>
        </is>
      </c>
    </row>
    <row r="33">
      <c r="A33" s="7" t="inlineStr">
        <is>
          <t>Free from Paperpine. The full 8-tracker kit is at https://paperpine.netlify.app</t>
        </is>
      </c>
    </row>
  </sheetData>
  <mergeCells count="10">
    <mergeCell ref="A9:H9"/>
    <mergeCell ref="A12:H12"/>
    <mergeCell ref="A25:H25"/>
    <mergeCell ref="A31:H31"/>
    <mergeCell ref="A16:H16"/>
    <mergeCell ref="A13:H13"/>
    <mergeCell ref="A19:H19"/>
    <mergeCell ref="A5:H5"/>
    <mergeCell ref="A8:H8"/>
    <mergeCell ref="A22:H22"/>
  </mergeCells>
  <hyperlinks>
    <hyperlink xmlns:r="http://schemas.openxmlformats.org/officeDocument/2006/relationships" ref="A29" r:id="rId1"/>
  </hyperlinks>
  <pageMargins left="0.4" right="0.4" top="0.5" bottom="0.5" header="0.5" footer="0.5"/>
  <pageSetup orientation="portrait" paperSize="1" fitToHeight="0" fitToWidth="1"/>
  <headerFooter>
    <oddHeader/>
    <oddFooter>&amp;L&amp;7 For organizing records only. Not tax, legal or accounting advice. Check with CRA or a qualified accountant.&amp;C&amp;7 Free from Paperpine. The full 8-tracker kit is at https://paperpine.netlify.app&amp;R&amp;7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Paperpine</dc:creator>
  <dc:title xmlns:dc="http://purl.org/dc/elements/1.1/">Paperpine free GST/HST small-supplier checker</dc:title>
  <dcterms:created xmlns:dcterms="http://purl.org/dc/terms/" xmlns:xsi="http://www.w3.org/2001/XMLSchema-instance" xsi:type="dcterms:W3CDTF">2026-10-21T22:50:40Z</dcterms:created>
  <dcterms:modified xmlns:dcterms="http://purl.org/dc/terms/" xmlns:xsi="http://www.w3.org/2001/XMLSchema-instance" xsi:type="dcterms:W3CDTF">2026-10-21T22:50:40Z</dcterms:modified>
</cp:coreProperties>
</file>